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_c\OneDrive - portalberni.ca\Community Investment Program\2024\"/>
    </mc:Choice>
  </mc:AlternateContent>
  <xr:revisionPtr revIDLastSave="811" documentId="8_{9F10E637-DBD9-46B5-964E-983E02A6140A}" xr6:coauthVersionLast="47" xr6:coauthVersionMax="47" xr10:uidLastSave="{8A63882C-428E-4E97-82C7-1105D15C4851}"/>
  <bookViews>
    <workbookView xWindow="0" yWindow="0" windowWidth="23040" windowHeight="12360" tabRatio="625" xr2:uid="{00000000-000D-0000-FFFF-FFFF00000000}"/>
  </bookViews>
  <sheets>
    <sheet name="Recommendations" sheetId="1" r:id="rId1"/>
  </sheets>
  <definedNames>
    <definedName name="_xlnm.Print_Area" localSheetId="0">Recommendations!$A$1:$T$15</definedName>
    <definedName name="_xlnm.Print_Titles" localSheetId="0">Recommendations!$A:$A,Recommendations!$2:$2</definedName>
    <definedName name="Z_90C71F71_E1B4_4D07_AB64_9654F74BF7C1_.wvu.PrintArea" localSheetId="0" hidden="1">Recommendations!$A$1:$T$15</definedName>
    <definedName name="Z_90C71F71_E1B4_4D07_AB64_9654F74BF7C1_.wvu.PrintTitles" localSheetId="0" hidden="1">Recommendations!$2:$2</definedName>
    <definedName name="Z_F3C33C54_7DBE_433A_87AF_C393B1BED7EA_.wvu.Cols" localSheetId="0" hidden="1">Recommendations!$B:$T</definedName>
    <definedName name="Z_F3C33C54_7DBE_433A_87AF_C393B1BED7EA_.wvu.PrintArea" localSheetId="0" hidden="1">Recommendations!$A$1:$T$15</definedName>
    <definedName name="Z_F3C33C54_7DBE_433A_87AF_C393B1BED7EA_.wvu.PrintTitles" localSheetId="0" hidden="1">Recommendations!$2:$2</definedName>
    <definedName name="Z_F3C33C54_7DBE_433A_87AF_C393B1BED7EA_.wvu.Rows" localSheetId="0" hidden="1">Recommendations!#REF!</definedName>
  </definedNames>
  <calcPr calcId="191028"/>
  <customWorkbookViews>
    <customWorkbookView name="Echo Frontcounter - Personal View" guid="{F3C33C54-7DBE-433A-87AF-C393B1BED7EA}" mergeInterval="0" personalView="1" maximized="1" windowWidth="1676" windowHeight="829" tabRatio="755" activeSheetId="1"/>
    <customWorkbookView name="Willa Thorpe - Personal View" guid="{90C71F71-E1B4-4D07-AB64-9654F74BF7C1}" mergeInterval="0" personalView="1" maximized="1" windowWidth="1916" windowHeight="855" tabRatio="75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37" i="1"/>
  <c r="I9" i="1"/>
  <c r="K9" i="1" s="1"/>
  <c r="U38" i="1"/>
  <c r="V38" i="1"/>
  <c r="I5" i="1"/>
  <c r="C7" i="1"/>
  <c r="E15" i="1"/>
  <c r="F15" i="1"/>
  <c r="G15" i="1"/>
  <c r="H15" i="1"/>
  <c r="J15" i="1"/>
  <c r="L15" i="1"/>
  <c r="M15" i="1"/>
  <c r="N15" i="1"/>
  <c r="O15" i="1"/>
  <c r="P15" i="1"/>
  <c r="Q15" i="1"/>
  <c r="S15" i="1"/>
  <c r="U15" i="1"/>
  <c r="D15" i="1"/>
  <c r="C15" i="1"/>
  <c r="I8" i="1"/>
  <c r="K8" i="1"/>
  <c r="D20" i="1"/>
  <c r="I3" i="1"/>
  <c r="I4" i="1"/>
  <c r="I6" i="1"/>
  <c r="I7" i="1"/>
  <c r="K6" i="1"/>
  <c r="K3" i="1"/>
  <c r="G38" i="1"/>
  <c r="R30" i="1"/>
  <c r="T30" i="1"/>
  <c r="R31" i="1"/>
  <c r="T31" i="1" s="1"/>
  <c r="R32" i="1"/>
  <c r="T32" i="1"/>
  <c r="R33" i="1"/>
  <c r="T33" i="1"/>
  <c r="I30" i="1"/>
  <c r="K30" i="1"/>
  <c r="I31" i="1"/>
  <c r="K31" i="1"/>
  <c r="I32" i="1"/>
  <c r="K32" i="1"/>
  <c r="I33" i="1"/>
  <c r="K33" i="1"/>
  <c r="S38" i="1"/>
  <c r="Q38" i="1"/>
  <c r="P38" i="1"/>
  <c r="O38" i="1"/>
  <c r="N38" i="1"/>
  <c r="M38" i="1"/>
  <c r="L38" i="1"/>
  <c r="J38" i="1"/>
  <c r="H38" i="1"/>
  <c r="F38" i="1"/>
  <c r="E38" i="1"/>
  <c r="D38" i="1"/>
  <c r="R37" i="1"/>
  <c r="T37" i="1"/>
  <c r="K37" i="1"/>
  <c r="R36" i="1"/>
  <c r="T36" i="1"/>
  <c r="I36" i="1"/>
  <c r="K36" i="1" s="1"/>
  <c r="R35" i="1"/>
  <c r="T35" i="1"/>
  <c r="C38" i="1"/>
  <c r="R34" i="1"/>
  <c r="T34" i="1"/>
  <c r="I34" i="1"/>
  <c r="K34" i="1"/>
  <c r="I35" i="1"/>
  <c r="K35" i="1"/>
  <c r="K7" i="1" l="1"/>
  <c r="K4" i="1"/>
  <c r="R15" i="1"/>
  <c r="K5" i="1"/>
  <c r="I15" i="1"/>
  <c r="K15" i="1"/>
  <c r="T38" i="1"/>
  <c r="K38" i="1"/>
  <c r="R38" i="1"/>
  <c r="V15" i="1" l="1"/>
  <c r="D19" i="1" s="1"/>
  <c r="T15" i="1"/>
  <c r="D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Colleen May</author>
    <author>Daniela Schmitz</author>
    <author>Willa Thorpe</author>
  </authors>
  <commentList>
    <comment ref="B4" authorId="0" shapeId="0" xr:uid="{5376272D-A610-4DBA-BE9F-A67C8896492C}">
      <text>
        <r>
          <rPr>
            <sz val="11"/>
            <color theme="1"/>
            <rFont val="Calibri"/>
            <family val="2"/>
            <scheme val="minor"/>
          </rPr>
          <t>Colleen May:
original request is $1900. asking for Glenwood &amp; staff time, same as 2024.</t>
        </r>
      </text>
    </comment>
    <comment ref="C5" authorId="1" shapeId="0" xr:uid="{60F1F56F-FC3E-46CF-95B1-01243266E7EC}">
      <text>
        <r>
          <rPr>
            <sz val="11"/>
            <color theme="1"/>
            <rFont val="Calibri"/>
            <family val="2"/>
            <scheme val="minor"/>
          </rPr>
          <t>Daniela Schmitz:
for Blair Park admin fee</t>
        </r>
      </text>
    </comment>
    <comment ref="G5" authorId="1" shapeId="0" xr:uid="{1FE349FD-D0C1-4CAA-8F5A-9C9A3986A118}">
      <text>
        <r>
          <rPr>
            <sz val="11"/>
            <color theme="1"/>
            <rFont val="Calibri"/>
            <family val="2"/>
            <scheme val="minor"/>
          </rPr>
          <t>Daniela Schmitz:
Tent to be set up at Blair park</t>
        </r>
      </text>
    </comment>
    <comment ref="I5" authorId="2" shapeId="0" xr:uid="{2363CDAC-06E2-4158-98DE-57ACED6D9A9E}">
      <text>
        <r>
          <rPr>
            <sz val="11"/>
            <color theme="1"/>
            <rFont val="Calibri"/>
            <family val="2"/>
            <scheme val="minor"/>
          </rPr>
          <t>Willa Thorpe:
Special event permit ($220)</t>
        </r>
      </text>
    </comment>
    <comment ref="J5" authorId="1" shapeId="0" xr:uid="{8C477580-49CD-4ABC-BD1E-579A06FCA8AC}">
      <text>
        <r>
          <rPr>
            <sz val="11"/>
            <color theme="1"/>
            <rFont val="Calibri"/>
            <family val="2"/>
            <scheme val="minor"/>
          </rPr>
          <t>Daniela Schmitz:
$500 to cover cost of renting portable toilets</t>
        </r>
      </text>
    </comment>
    <comment ref="I6" authorId="1" shapeId="0" xr:uid="{225B0334-3280-43E5-9F36-CBC20B3F2836}">
      <text>
        <r>
          <rPr>
            <sz val="11"/>
            <color theme="1"/>
            <rFont val="Calibri"/>
            <family val="2"/>
            <scheme val="minor"/>
          </rPr>
          <t>Daniela Schmitz:
Contract cost for 2025 , not including additional charges for staff/clean up</t>
        </r>
      </text>
    </comment>
    <comment ref="C7" authorId="2" shapeId="0" xr:uid="{C17AB641-7645-4100-B76F-D17677B76F24}">
      <text>
        <r>
          <rPr>
            <sz val="11"/>
            <color theme="1"/>
            <rFont val="Calibri"/>
            <family val="2"/>
            <scheme val="minor"/>
          </rPr>
          <t>Willa Thorpe:
12 barricades/delineators</t>
        </r>
      </text>
    </comment>
    <comment ref="G7" authorId="1" shapeId="0" xr:uid="{0CD2F6D3-0F9D-42B8-A85B-AB3F87597D5D}">
      <text>
        <r>
          <rPr>
            <sz val="11"/>
            <color theme="1"/>
            <rFont val="Calibri"/>
            <family val="2"/>
            <scheme val="minor"/>
          </rPr>
          <t>Daniela Schmitz:
September 4,5,6,7 2025</t>
        </r>
      </text>
    </comment>
    <comment ref="C8" authorId="1" shapeId="0" xr:uid="{D4CBF625-6F29-46AE-BA04-03C6F97AF80C}">
      <text>
        <r>
          <rPr>
            <sz val="11"/>
            <color theme="1"/>
            <rFont val="Calibri"/>
            <family val="2"/>
            <scheme val="minor"/>
          </rPr>
          <t xml:space="preserve">Daniela Schmitz:
Breakdown:
Inflatable +  Glenwood Attendant fees and charges
3 at $30 per hour (2 hours each) $180.00
1 at $40 per hour (2 hours) $80.00
1 Inflatable at $199.00
</t>
        </r>
      </text>
    </comment>
    <comment ref="F8" authorId="1" shapeId="0" xr:uid="{2EBA7508-22CB-4CA2-8010-1D0A8A25E938}">
      <text>
        <r>
          <rPr>
            <sz val="11"/>
            <color theme="1"/>
            <rFont val="Calibri"/>
            <family val="2"/>
            <scheme val="minor"/>
          </rPr>
          <t>Daniela Schmitz:
this figure has the total tax on the contract for this event</t>
        </r>
      </text>
    </comment>
    <comment ref="C9" authorId="1" shapeId="0" xr:uid="{0395F2F7-E253-41AC-807A-456E48DB55E8}">
      <text>
        <r>
          <rPr>
            <sz val="11"/>
            <color theme="1"/>
            <rFont val="Calibri"/>
            <family val="2"/>
            <scheme val="minor"/>
          </rPr>
          <t>Daniela Schmitz:
was asking for rental fees of Somass landing, no current cost associated 
We would like to apply to use the Somass lands for 2025 as well as Harbour Quay.</t>
        </r>
      </text>
    </comment>
    <comment ref="F9" authorId="1" shapeId="0" xr:uid="{84A350A2-AF0A-4599-BBA2-4CB24DE8F71D}">
      <text>
        <r>
          <rPr>
            <sz val="11"/>
            <color theme="1"/>
            <rFont val="Calibri"/>
            <family val="2"/>
            <scheme val="minor"/>
          </rPr>
          <t>Daniela Schmitz:
We would also like if the city can help us with assets such as tents, chairs, traffic resources, signage, etc. Street Sweeping
Barricade Setup/Take-Down
Facility Setup
Facility Take-Down/Clean Up</t>
        </r>
      </text>
    </comment>
    <comment ref="G9" authorId="1" shapeId="0" xr:uid="{DF371F9A-4DD2-41C3-B1E6-2F08E814BA8F}">
      <text>
        <r>
          <rPr>
            <sz val="11"/>
            <color theme="1"/>
            <rFont val="Calibri"/>
            <family val="2"/>
            <scheme val="minor"/>
          </rPr>
          <t>Daniela Schmitz:
two tents
wanted chair rental along , did not say how many - Barbi concerned chairs sitting outside in elements all weekend long.Unsure of equipment fee.</t>
        </r>
      </text>
    </comment>
    <comment ref="C20" authorId="2" shapeId="0" xr:uid="{FA80AB6F-D393-4662-A541-A0C72C8CD74C}">
      <text>
        <r>
          <rPr>
            <sz val="11"/>
            <color theme="1"/>
            <rFont val="Calibri"/>
            <family val="2"/>
            <scheme val="minor"/>
          </rPr>
          <t>Willa Thorpe:
- IHS ($371.40): monthly meetings since Train Station is no longer available.</t>
        </r>
      </text>
    </comment>
    <comment ref="C22" authorId="2" shapeId="0" xr:uid="{B01B25AC-A029-4DF8-ACD8-0BCD1B25DC6E}">
      <text>
        <r>
          <rPr>
            <sz val="11"/>
            <color theme="1"/>
            <rFont val="Calibri"/>
            <family val="2"/>
            <scheme val="minor"/>
          </rPr>
          <t>For late applications or to absorb any increases to rental rates (fees and charges bylaw)</t>
        </r>
      </text>
    </comment>
  </commentList>
</comments>
</file>

<file path=xl/sharedStrings.xml><?xml version="1.0" encoding="utf-8"?>
<sst xmlns="http://schemas.openxmlformats.org/spreadsheetml/2006/main" count="82" uniqueCount="46">
  <si>
    <t>Organization</t>
  </si>
  <si>
    <t>Program/Event</t>
  </si>
  <si>
    <t>2026 Request</t>
  </si>
  <si>
    <t>2025 Recommendation</t>
  </si>
  <si>
    <t>Facilities</t>
  </si>
  <si>
    <t>Utilities</t>
  </si>
  <si>
    <t>Rec. Passes</t>
  </si>
  <si>
    <t>Staff Time</t>
  </si>
  <si>
    <t>Tents</t>
  </si>
  <si>
    <t>Bus Tickets</t>
  </si>
  <si>
    <t>Total In-Kind</t>
  </si>
  <si>
    <t>Cash</t>
  </si>
  <si>
    <t>Total Requested</t>
  </si>
  <si>
    <t>Total to Distribute</t>
  </si>
  <si>
    <t>Current Credit</t>
  </si>
  <si>
    <t>Total Distributed</t>
  </si>
  <si>
    <t>2025 final report rec'd</t>
  </si>
  <si>
    <t>letter/chq-req done</t>
  </si>
  <si>
    <t>emailed status</t>
  </si>
  <si>
    <t>Alberni Valley Community Foundation</t>
  </si>
  <si>
    <t>Monthly Meetings</t>
  </si>
  <si>
    <t>Royal Canadian Legion PA</t>
  </si>
  <si>
    <t>Remembrance Day Ceremony</t>
  </si>
  <si>
    <t>Rotary Club of Port Alberni</t>
  </si>
  <si>
    <t>Rotary Colour Fest Community Walk</t>
  </si>
  <si>
    <t xml:space="preserve">PA Toy Run </t>
  </si>
  <si>
    <t>Motorcycle Toy Run</t>
  </si>
  <si>
    <t xml:space="preserve">Alberni District Fall Fair </t>
  </si>
  <si>
    <t>Fall Fair</t>
  </si>
  <si>
    <t>Port Alberni Association for Community Living</t>
  </si>
  <si>
    <t>Family Fun Fair</t>
  </si>
  <si>
    <t>Salmon Festival Society</t>
  </si>
  <si>
    <t>Salmon Fest</t>
  </si>
  <si>
    <t>1st Night</t>
  </si>
  <si>
    <t>The Peak</t>
  </si>
  <si>
    <t>Polar Bear Swim</t>
  </si>
  <si>
    <t>Totals</t>
  </si>
  <si>
    <t>Red = letters created
Pink = questions
Purple = completed, printed for Booking Clerk, and emailed to applicants
Bold = still need to email award letters</t>
  </si>
  <si>
    <t>Available Grants</t>
  </si>
  <si>
    <t>2025 Budget</t>
  </si>
  <si>
    <t>Standing Grants</t>
  </si>
  <si>
    <t>Available</t>
  </si>
  <si>
    <t>Request for Contingency</t>
  </si>
  <si>
    <t>Late Requests</t>
  </si>
  <si>
    <t>2025 Request</t>
  </si>
  <si>
    <t>2024 final report rec'd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</si>
</sst>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CCECFF"/>
        <bgColor rgb="FF000000"/>
      </patternFill>
    </fill>
    <fill>
      <patternFill patternType="solid">
        <fgColor rgb="FFCCE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11" borderId="0" applyNumberFormat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4" fillId="2" borderId="0" xfId="0" applyNumberFormat="1" applyFont="1" applyFill="1" applyAlignment="1">
      <alignment horizontal="center" vertical="top"/>
    </xf>
    <xf numFmtId="4" fontId="4" fillId="3" borderId="0" xfId="0" applyNumberFormat="1" applyFont="1" applyFill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4" borderId="0" xfId="0" applyNumberFormat="1" applyFont="1" applyFill="1" applyAlignment="1">
      <alignment horizontal="center" vertical="top"/>
    </xf>
    <xf numFmtId="4" fontId="4" fillId="5" borderId="0" xfId="0" applyNumberFormat="1" applyFont="1" applyFill="1" applyAlignment="1">
      <alignment horizontal="center" vertical="top"/>
    </xf>
    <xf numFmtId="0" fontId="0" fillId="0" borderId="2" xfId="0" applyBorder="1" applyAlignment="1">
      <alignment vertical="top"/>
    </xf>
    <xf numFmtId="165" fontId="1" fillId="0" borderId="3" xfId="1" applyNumberFormat="1" applyFont="1" applyFill="1" applyBorder="1" applyAlignment="1">
      <alignment vertical="top"/>
    </xf>
    <xf numFmtId="165" fontId="1" fillId="0" borderId="2" xfId="1" applyNumberFormat="1" applyFont="1" applyFill="1" applyBorder="1" applyAlignment="1">
      <alignment vertical="top"/>
    </xf>
    <xf numFmtId="165" fontId="1" fillId="0" borderId="4" xfId="1" applyNumberFormat="1" applyFont="1" applyFill="1" applyBorder="1" applyAlignment="1">
      <alignment vertical="top"/>
    </xf>
    <xf numFmtId="165" fontId="1" fillId="0" borderId="2" xfId="1" applyNumberFormat="1" applyFont="1" applyFill="1" applyBorder="1" applyAlignment="1">
      <alignment horizontal="right" vertical="top"/>
    </xf>
    <xf numFmtId="165" fontId="2" fillId="5" borderId="2" xfId="1" applyNumberFormat="1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4" fontId="0" fillId="0" borderId="0" xfId="0" applyNumberFormat="1" applyAlignment="1">
      <alignment vertical="top"/>
    </xf>
    <xf numFmtId="4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0" fontId="0" fillId="6" borderId="0" xfId="0" applyFill="1" applyAlignment="1">
      <alignment vertical="top"/>
    </xf>
    <xf numFmtId="4" fontId="0" fillId="6" borderId="0" xfId="0" applyNumberFormat="1" applyFill="1" applyAlignment="1">
      <alignment vertical="top"/>
    </xf>
    <xf numFmtId="4" fontId="2" fillId="6" borderId="0" xfId="0" applyNumberFormat="1" applyFont="1" applyFill="1" applyAlignment="1">
      <alignment vertical="top"/>
    </xf>
    <xf numFmtId="0" fontId="3" fillId="6" borderId="0" xfId="0" applyFont="1" applyFill="1" applyAlignment="1">
      <alignment vertical="top"/>
    </xf>
    <xf numFmtId="165" fontId="1" fillId="0" borderId="5" xfId="1" applyNumberFormat="1" applyFont="1" applyFill="1" applyBorder="1" applyAlignment="1">
      <alignment vertical="top"/>
    </xf>
    <xf numFmtId="165" fontId="2" fillId="5" borderId="6" xfId="1" applyNumberFormat="1" applyFont="1" applyFill="1" applyBorder="1" applyAlignment="1">
      <alignment vertical="top"/>
    </xf>
    <xf numFmtId="165" fontId="2" fillId="5" borderId="7" xfId="1" applyNumberFormat="1" applyFont="1" applyFill="1" applyBorder="1" applyAlignment="1">
      <alignment vertical="top"/>
    </xf>
    <xf numFmtId="165" fontId="2" fillId="5" borderId="8" xfId="1" applyNumberFormat="1" applyFont="1" applyFill="1" applyBorder="1" applyAlignment="1">
      <alignment vertical="top"/>
    </xf>
    <xf numFmtId="165" fontId="2" fillId="6" borderId="0" xfId="0" applyNumberFormat="1" applyFont="1" applyFill="1" applyAlignment="1">
      <alignment vertical="top"/>
    </xf>
    <xf numFmtId="0" fontId="7" fillId="7" borderId="0" xfId="0" applyFont="1" applyFill="1" applyAlignment="1">
      <alignment horizontal="center" vertical="top"/>
    </xf>
    <xf numFmtId="164" fontId="8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3" fillId="6" borderId="0" xfId="0" applyFont="1" applyFill="1" applyAlignment="1">
      <alignment horizontal="center" vertical="top"/>
    </xf>
    <xf numFmtId="0" fontId="6" fillId="6" borderId="0" xfId="0" applyFont="1" applyFill="1" applyAlignment="1">
      <alignment vertical="top"/>
    </xf>
    <xf numFmtId="165" fontId="6" fillId="0" borderId="0" xfId="0" applyNumberFormat="1" applyFont="1" applyAlignment="1">
      <alignment vertical="top"/>
    </xf>
    <xf numFmtId="165" fontId="7" fillId="0" borderId="0" xfId="0" applyNumberFormat="1" applyFont="1" applyAlignment="1">
      <alignment vertical="top"/>
    </xf>
    <xf numFmtId="0" fontId="7" fillId="5" borderId="0" xfId="0" applyFont="1" applyFill="1" applyAlignment="1">
      <alignment horizontal="center" vertical="top"/>
    </xf>
    <xf numFmtId="164" fontId="8" fillId="5" borderId="2" xfId="0" applyNumberFormat="1" applyFont="1" applyFill="1" applyBorder="1" applyAlignment="1">
      <alignment vertical="center" wrapText="1"/>
    </xf>
    <xf numFmtId="4" fontId="4" fillId="8" borderId="0" xfId="0" applyNumberFormat="1" applyFont="1" applyFill="1" applyAlignment="1">
      <alignment horizontal="center" vertical="top"/>
    </xf>
    <xf numFmtId="165" fontId="2" fillId="8" borderId="2" xfId="1" applyNumberFormat="1" applyFont="1" applyFill="1" applyBorder="1" applyAlignment="1">
      <alignment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9" fillId="0" borderId="0" xfId="2" applyNumberFormat="1" applyFill="1" applyAlignment="1">
      <alignment horizontal="center" vertical="top"/>
    </xf>
    <xf numFmtId="0" fontId="9" fillId="0" borderId="0" xfId="2" applyNumberFormat="1" applyFill="1" applyAlignment="1">
      <alignment vertical="top"/>
    </xf>
    <xf numFmtId="165" fontId="1" fillId="12" borderId="3" xfId="1" applyNumberFormat="1" applyFont="1" applyFill="1" applyBorder="1" applyAlignment="1">
      <alignment vertical="top"/>
    </xf>
    <xf numFmtId="165" fontId="1" fillId="12" borderId="2" xfId="1" applyNumberFormat="1" applyFont="1" applyFill="1" applyBorder="1" applyAlignment="1">
      <alignment vertical="top"/>
    </xf>
    <xf numFmtId="165" fontId="1" fillId="12" borderId="5" xfId="1" applyNumberFormat="1" applyFont="1" applyFill="1" applyBorder="1" applyAlignment="1">
      <alignment vertical="top"/>
    </xf>
    <xf numFmtId="165" fontId="1" fillId="12" borderId="2" xfId="1" applyNumberFormat="1" applyFont="1" applyFill="1" applyBorder="1" applyAlignment="1">
      <alignment horizontal="right" vertical="top"/>
    </xf>
    <xf numFmtId="0" fontId="3" fillId="12" borderId="0" xfId="0" applyFont="1" applyFill="1" applyAlignment="1">
      <alignment horizontal="center" vertical="top"/>
    </xf>
    <xf numFmtId="165" fontId="6" fillId="12" borderId="0" xfId="0" applyNumberFormat="1" applyFont="1" applyFill="1" applyAlignment="1">
      <alignment vertical="top"/>
    </xf>
    <xf numFmtId="0" fontId="0" fillId="12" borderId="0" xfId="0" applyFill="1" applyAlignment="1">
      <alignment horizontal="center"/>
    </xf>
    <xf numFmtId="0" fontId="3" fillId="12" borderId="0" xfId="0" applyFont="1" applyFill="1" applyAlignment="1">
      <alignment vertical="top"/>
    </xf>
    <xf numFmtId="0" fontId="0" fillId="12" borderId="0" xfId="0" applyFill="1" applyAlignment="1">
      <alignment vertical="top"/>
    </xf>
    <xf numFmtId="4" fontId="10" fillId="0" borderId="12" xfId="0" applyNumberFormat="1" applyFont="1" applyBorder="1" applyAlignment="1">
      <alignment vertical="top"/>
    </xf>
    <xf numFmtId="165" fontId="12" fillId="0" borderId="13" xfId="0" applyNumberFormat="1" applyFont="1" applyBorder="1" applyAlignment="1">
      <alignment vertical="top"/>
    </xf>
    <xf numFmtId="165" fontId="0" fillId="0" borderId="4" xfId="1" applyNumberFormat="1" applyFont="1" applyFill="1" applyBorder="1" applyAlignment="1">
      <alignment vertical="top"/>
    </xf>
    <xf numFmtId="4" fontId="2" fillId="5" borderId="12" xfId="0" applyNumberFormat="1" applyFont="1" applyFill="1" applyBorder="1" applyAlignment="1">
      <alignment vertical="top"/>
    </xf>
    <xf numFmtId="165" fontId="2" fillId="5" borderId="13" xfId="0" applyNumberFormat="1" applyFont="1" applyFill="1" applyBorder="1" applyAlignment="1">
      <alignment vertical="top"/>
    </xf>
    <xf numFmtId="4" fontId="0" fillId="13" borderId="15" xfId="0" applyNumberFormat="1" applyFill="1" applyBorder="1" applyAlignment="1">
      <alignment vertical="top"/>
    </xf>
    <xf numFmtId="4" fontId="2" fillId="13" borderId="14" xfId="0" applyNumberFormat="1" applyFont="1" applyFill="1" applyBorder="1" applyAlignment="1">
      <alignment vertical="top"/>
    </xf>
    <xf numFmtId="165" fontId="2" fillId="5" borderId="5" xfId="1" applyNumberFormat="1" applyFont="1" applyFill="1" applyBorder="1" applyAlignment="1">
      <alignment vertical="top"/>
    </xf>
    <xf numFmtId="165" fontId="2" fillId="5" borderId="17" xfId="1" applyNumberFormat="1" applyFont="1" applyFill="1" applyBorder="1" applyAlignment="1">
      <alignment vertical="top"/>
    </xf>
    <xf numFmtId="0" fontId="3" fillId="5" borderId="16" xfId="0" applyFont="1" applyFill="1" applyBorder="1" applyAlignment="1">
      <alignment vertical="top"/>
    </xf>
    <xf numFmtId="0" fontId="3" fillId="0" borderId="18" xfId="0" applyFont="1" applyBorder="1" applyAlignment="1">
      <alignment vertical="top"/>
    </xf>
    <xf numFmtId="0" fontId="13" fillId="0" borderId="2" xfId="0" applyFont="1" applyBorder="1"/>
    <xf numFmtId="0" fontId="13" fillId="0" borderId="17" xfId="0" applyFont="1" applyBorder="1"/>
    <xf numFmtId="0" fontId="14" fillId="0" borderId="17" xfId="0" applyFont="1" applyBorder="1" applyAlignment="1">
      <alignment wrapText="1"/>
    </xf>
    <xf numFmtId="0" fontId="14" fillId="0" borderId="17" xfId="0" applyFont="1" applyBorder="1"/>
    <xf numFmtId="0" fontId="13" fillId="14" borderId="17" xfId="0" applyFont="1" applyFill="1" applyBorder="1"/>
    <xf numFmtId="4" fontId="11" fillId="0" borderId="0" xfId="0" applyNumberFormat="1" applyFont="1" applyAlignment="1">
      <alignment vertical="top" wrapText="1"/>
    </xf>
    <xf numFmtId="4" fontId="2" fillId="3" borderId="10" xfId="0" applyNumberFormat="1" applyFont="1" applyFill="1" applyBorder="1" applyAlignment="1">
      <alignment horizontal="center" vertical="top"/>
    </xf>
    <xf numFmtId="4" fontId="2" fillId="3" borderId="11" xfId="0" applyNumberFormat="1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0" fontId="4" fillId="9" borderId="0" xfId="0" applyFont="1" applyFill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top"/>
    </xf>
    <xf numFmtId="0" fontId="0" fillId="0" borderId="0" xfId="0" applyAlignment="1">
      <alignment horizontal="left" vertical="top" wrapText="1"/>
    </xf>
    <xf numFmtId="0" fontId="2" fillId="10" borderId="0" xfId="0" applyFont="1" applyFill="1" applyAlignment="1">
      <alignment horizontal="center" vertical="top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8"/>
  <sheetViews>
    <sheetView showGridLines="0" tabSelected="1" zoomScale="85" zoomScaleNormal="85" zoomScalePageLayoutView="75" workbookViewId="0">
      <pane xSplit="1" ySplit="2" topLeftCell="B3" activePane="bottomRight" state="frozen"/>
      <selection pane="bottomRight" activeCell="C45" sqref="C45"/>
      <selection pane="bottomLeft" activeCell="A18" sqref="A18"/>
      <selection pane="topRight" activeCell="L1" sqref="L1:T1"/>
    </sheetView>
  </sheetViews>
  <sheetFormatPr defaultColWidth="32.5703125" defaultRowHeight="15"/>
  <cols>
    <col min="1" max="1" width="42" style="15" customWidth="1"/>
    <col min="2" max="2" width="33.42578125" style="15" bestFit="1" customWidth="1"/>
    <col min="3" max="3" width="25.140625" style="18" bestFit="1" customWidth="1"/>
    <col min="4" max="4" width="20.5703125" style="18" customWidth="1"/>
    <col min="5" max="5" width="11" style="18" bestFit="1" customWidth="1"/>
    <col min="6" max="6" width="12.85546875" style="18" customWidth="1"/>
    <col min="7" max="7" width="14.140625" style="18" customWidth="1"/>
    <col min="8" max="8" width="10.7109375" style="18" bestFit="1" customWidth="1"/>
    <col min="9" max="9" width="14.5703125" style="18" customWidth="1"/>
    <col min="10" max="10" width="16.5703125" style="18" customWidth="1"/>
    <col min="11" max="11" width="15.85546875" style="19" bestFit="1" customWidth="1"/>
    <col min="12" max="12" width="11" style="18" bestFit="1" customWidth="1"/>
    <col min="13" max="13" width="8" style="18" bestFit="1" customWidth="1"/>
    <col min="14" max="14" width="11.28515625" style="18" bestFit="1" customWidth="1"/>
    <col min="15" max="15" width="10.140625" style="18" bestFit="1" customWidth="1"/>
    <col min="16" max="16" width="9.85546875" style="18" bestFit="1" customWidth="1"/>
    <col min="17" max="17" width="11" style="18" bestFit="1" customWidth="1"/>
    <col min="18" max="18" width="12.5703125" style="18" bestFit="1" customWidth="1"/>
    <col min="19" max="19" width="11" style="18" bestFit="1" customWidth="1"/>
    <col min="20" max="20" width="17.7109375" style="19" bestFit="1" customWidth="1"/>
    <col min="21" max="21" width="13.7109375" style="14" bestFit="1" customWidth="1"/>
    <col min="22" max="22" width="16" style="14" bestFit="1" customWidth="1"/>
    <col min="23" max="23" width="44.42578125" style="1" customWidth="1"/>
    <col min="24" max="24" width="28.7109375" style="33" customWidth="1"/>
    <col min="25" max="25" width="13.5703125" style="14" customWidth="1"/>
    <col min="26" max="31" width="32.5703125" style="14"/>
    <col min="32" max="16384" width="32.5703125" style="15"/>
  </cols>
  <sheetData>
    <row r="1" spans="1:31" s="2" customFormat="1" ht="24.75" customHeight="1">
      <c r="A1" s="81" t="s">
        <v>0</v>
      </c>
      <c r="B1" s="81" t="s">
        <v>1</v>
      </c>
      <c r="C1" s="83" t="s">
        <v>2</v>
      </c>
      <c r="D1" s="83"/>
      <c r="E1" s="83"/>
      <c r="F1" s="83"/>
      <c r="G1" s="83"/>
      <c r="H1" s="83"/>
      <c r="I1" s="83"/>
      <c r="J1" s="83"/>
      <c r="K1" s="83"/>
      <c r="L1" s="80" t="s">
        <v>3</v>
      </c>
      <c r="M1" s="80"/>
      <c r="N1" s="80"/>
      <c r="O1" s="80"/>
      <c r="P1" s="80"/>
      <c r="Q1" s="80"/>
      <c r="R1" s="80"/>
      <c r="S1" s="80"/>
      <c r="T1" s="80"/>
      <c r="U1" s="1"/>
      <c r="V1" s="1"/>
      <c r="W1" s="1"/>
      <c r="X1" s="34"/>
      <c r="Y1" s="1"/>
      <c r="Z1" s="1"/>
      <c r="AA1" s="1"/>
      <c r="AB1" s="1"/>
      <c r="AC1" s="1"/>
      <c r="AD1" s="1"/>
      <c r="AE1" s="1"/>
    </row>
    <row r="2" spans="1:31" s="2" customFormat="1">
      <c r="A2" s="82"/>
      <c r="B2" s="82"/>
      <c r="C2" s="3" t="s">
        <v>4</v>
      </c>
      <c r="D2" s="3" t="s">
        <v>5</v>
      </c>
      <c r="E2" s="3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6" t="s">
        <v>11</v>
      </c>
      <c r="K2" s="7" t="s">
        <v>12</v>
      </c>
      <c r="L2" s="3" t="s">
        <v>4</v>
      </c>
      <c r="M2" s="3" t="s">
        <v>5</v>
      </c>
      <c r="N2" s="3" t="s">
        <v>6</v>
      </c>
      <c r="O2" s="4" t="s">
        <v>7</v>
      </c>
      <c r="P2" s="4" t="s">
        <v>8</v>
      </c>
      <c r="Q2" s="4" t="s">
        <v>9</v>
      </c>
      <c r="R2" s="5" t="s">
        <v>10</v>
      </c>
      <c r="S2" s="6" t="s">
        <v>11</v>
      </c>
      <c r="T2" s="43" t="s">
        <v>13</v>
      </c>
      <c r="U2" s="30" t="s">
        <v>14</v>
      </c>
      <c r="V2" s="41" t="s">
        <v>15</v>
      </c>
      <c r="W2" s="32" t="s">
        <v>16</v>
      </c>
      <c r="X2" s="32" t="s">
        <v>17</v>
      </c>
      <c r="Y2" s="46" t="s">
        <v>18</v>
      </c>
      <c r="Z2" s="1"/>
      <c r="AA2" s="1"/>
      <c r="AB2" s="1"/>
      <c r="AC2" s="1"/>
      <c r="AD2" s="1"/>
      <c r="AE2" s="1"/>
    </row>
    <row r="3" spans="1:31">
      <c r="A3" s="8" t="s">
        <v>19</v>
      </c>
      <c r="B3" s="71" t="s">
        <v>20</v>
      </c>
      <c r="C3" s="9">
        <v>403.8</v>
      </c>
      <c r="D3" s="10"/>
      <c r="E3" s="10"/>
      <c r="F3" s="10"/>
      <c r="G3" s="10"/>
      <c r="H3" s="10"/>
      <c r="I3" s="11">
        <f>SUM(C3:H3)</f>
        <v>403.8</v>
      </c>
      <c r="J3" s="25"/>
      <c r="K3" s="27">
        <f>J3+I3</f>
        <v>403.8</v>
      </c>
      <c r="L3" s="9"/>
      <c r="M3" s="10"/>
      <c r="N3" s="10"/>
      <c r="O3" s="10"/>
      <c r="P3" s="12"/>
      <c r="Q3" s="10"/>
      <c r="R3" s="11"/>
      <c r="S3" s="10"/>
      <c r="T3" s="44"/>
      <c r="U3" s="31"/>
      <c r="V3" s="42"/>
      <c r="W3" s="34"/>
      <c r="X3" s="39"/>
      <c r="Y3" s="45"/>
    </row>
    <row r="4" spans="1:31">
      <c r="A4" s="8" t="s">
        <v>21</v>
      </c>
      <c r="B4" s="72" t="s">
        <v>22</v>
      </c>
      <c r="C4" s="9">
        <v>501.9</v>
      </c>
      <c r="D4" s="10"/>
      <c r="E4" s="10"/>
      <c r="F4" s="10">
        <v>756</v>
      </c>
      <c r="G4" s="10"/>
      <c r="H4" s="10"/>
      <c r="I4" s="11">
        <f t="shared" ref="I4:I8" si="0">SUM(C4:H4)</f>
        <v>1257.9000000000001</v>
      </c>
      <c r="J4" s="25"/>
      <c r="K4" s="27">
        <f t="shared" ref="K4:K8" si="1">J4+I4</f>
        <v>1257.9000000000001</v>
      </c>
      <c r="L4" s="9"/>
      <c r="M4" s="10"/>
      <c r="N4" s="10"/>
      <c r="O4" s="10"/>
      <c r="P4" s="12"/>
      <c r="Q4" s="10"/>
      <c r="R4" s="11"/>
      <c r="S4" s="10"/>
      <c r="T4" s="44"/>
      <c r="U4" s="31"/>
      <c r="V4" s="42"/>
      <c r="W4" s="34"/>
      <c r="X4" s="39"/>
      <c r="Y4" s="45"/>
    </row>
    <row r="5" spans="1:31" ht="15.75" customHeight="1">
      <c r="A5" s="8" t="s">
        <v>23</v>
      </c>
      <c r="B5" s="73" t="s">
        <v>24</v>
      </c>
      <c r="C5" s="9">
        <v>30</v>
      </c>
      <c r="D5" s="10"/>
      <c r="E5" s="10"/>
      <c r="F5" s="10"/>
      <c r="G5" s="10">
        <v>315</v>
      </c>
      <c r="H5" s="10"/>
      <c r="I5" s="11">
        <f>(SUM(C5:H5))+220</f>
        <v>565</v>
      </c>
      <c r="J5" s="25">
        <v>500</v>
      </c>
      <c r="K5" s="27">
        <f t="shared" si="1"/>
        <v>1065</v>
      </c>
      <c r="L5" s="9"/>
      <c r="M5" s="10"/>
      <c r="N5" s="10"/>
      <c r="O5" s="10"/>
      <c r="P5" s="12"/>
      <c r="Q5" s="10"/>
      <c r="R5" s="11"/>
      <c r="S5" s="10"/>
      <c r="T5" s="44"/>
      <c r="U5" s="31"/>
      <c r="V5" s="42"/>
      <c r="W5" s="34"/>
      <c r="X5" s="39"/>
      <c r="Y5" s="2"/>
    </row>
    <row r="6" spans="1:31">
      <c r="A6" s="8" t="s">
        <v>25</v>
      </c>
      <c r="B6" s="74" t="s">
        <v>26</v>
      </c>
      <c r="C6" s="9">
        <v>1292.55</v>
      </c>
      <c r="D6" s="10"/>
      <c r="E6" s="9"/>
      <c r="F6" s="10">
        <v>378</v>
      </c>
      <c r="G6" s="10">
        <v>1260</v>
      </c>
      <c r="H6" s="9"/>
      <c r="I6" s="11">
        <f t="shared" si="0"/>
        <v>2930.55</v>
      </c>
      <c r="J6" s="25"/>
      <c r="K6" s="27">
        <f t="shared" si="1"/>
        <v>2930.55</v>
      </c>
      <c r="L6" s="9"/>
      <c r="M6" s="10"/>
      <c r="N6" s="10"/>
      <c r="O6" s="10"/>
      <c r="P6" s="12"/>
      <c r="Q6" s="10"/>
      <c r="R6" s="11"/>
      <c r="S6" s="10"/>
      <c r="T6" s="44"/>
      <c r="U6" s="31"/>
      <c r="V6" s="42"/>
      <c r="W6" s="34"/>
      <c r="X6" s="39"/>
      <c r="Y6" s="45"/>
    </row>
    <row r="7" spans="1:31">
      <c r="A7" s="8" t="s">
        <v>27</v>
      </c>
      <c r="B7" s="72" t="s">
        <v>28</v>
      </c>
      <c r="C7" s="9">
        <f>(10*20)+(10*24)</f>
        <v>440</v>
      </c>
      <c r="D7" s="10"/>
      <c r="E7" s="9"/>
      <c r="F7" s="10"/>
      <c r="G7" s="10">
        <v>1260</v>
      </c>
      <c r="H7" s="9"/>
      <c r="I7" s="11">
        <f t="shared" si="0"/>
        <v>1700</v>
      </c>
      <c r="J7" s="25"/>
      <c r="K7" s="27">
        <f t="shared" si="1"/>
        <v>1700</v>
      </c>
      <c r="L7" s="9"/>
      <c r="M7" s="10"/>
      <c r="N7" s="10"/>
      <c r="O7" s="10"/>
      <c r="P7" s="12"/>
      <c r="Q7" s="10"/>
      <c r="R7" s="11"/>
      <c r="S7" s="10"/>
      <c r="T7" s="44"/>
      <c r="U7" s="31"/>
      <c r="V7" s="42"/>
      <c r="W7" s="49"/>
      <c r="X7" s="50"/>
      <c r="Y7" s="45"/>
    </row>
    <row r="8" spans="1:31" s="59" customFormat="1">
      <c r="A8" s="8" t="s">
        <v>29</v>
      </c>
      <c r="B8" s="75" t="s">
        <v>30</v>
      </c>
      <c r="C8" s="51">
        <v>199</v>
      </c>
      <c r="D8" s="52"/>
      <c r="E8" s="51"/>
      <c r="F8" s="52">
        <v>269.95</v>
      </c>
      <c r="G8" s="52"/>
      <c r="H8" s="51"/>
      <c r="I8" s="11">
        <f t="shared" si="0"/>
        <v>468.95</v>
      </c>
      <c r="J8" s="53"/>
      <c r="K8" s="27">
        <f t="shared" si="1"/>
        <v>468.95</v>
      </c>
      <c r="L8" s="51"/>
      <c r="M8" s="52"/>
      <c r="N8" s="52"/>
      <c r="O8" s="52"/>
      <c r="P8" s="54"/>
      <c r="Q8" s="10"/>
      <c r="R8" s="11"/>
      <c r="S8" s="10"/>
      <c r="T8" s="44"/>
      <c r="U8" s="31"/>
      <c r="V8" s="42"/>
      <c r="W8" s="55"/>
      <c r="X8" s="56"/>
      <c r="Y8" s="57"/>
      <c r="Z8" s="58"/>
      <c r="AA8" s="58"/>
      <c r="AB8" s="58"/>
      <c r="AC8" s="58"/>
      <c r="AD8" s="58"/>
      <c r="AE8" s="58"/>
    </row>
    <row r="9" spans="1:31" s="59" customFormat="1">
      <c r="A9" s="8" t="s">
        <v>31</v>
      </c>
      <c r="B9" s="75" t="s">
        <v>32</v>
      </c>
      <c r="C9" s="51"/>
      <c r="D9" s="52"/>
      <c r="E9" s="51"/>
      <c r="F9" s="52"/>
      <c r="G9" s="52">
        <v>630</v>
      </c>
      <c r="H9" s="51"/>
      <c r="I9" s="62">
        <f t="shared" ref="I9" si="2">SUM(C9:H9)</f>
        <v>630</v>
      </c>
      <c r="J9" s="53"/>
      <c r="K9" s="27">
        <f t="shared" ref="K9" si="3">J9+I9</f>
        <v>630</v>
      </c>
      <c r="L9" s="51"/>
      <c r="M9" s="52"/>
      <c r="N9" s="52"/>
      <c r="O9" s="52"/>
      <c r="P9" s="54"/>
      <c r="Q9" s="10"/>
      <c r="R9" s="11"/>
      <c r="S9" s="10"/>
      <c r="T9" s="44"/>
      <c r="U9" s="31"/>
      <c r="V9" s="42"/>
      <c r="W9" s="55"/>
      <c r="X9" s="56"/>
      <c r="Y9" s="57"/>
      <c r="Z9" s="58"/>
      <c r="AA9" s="58"/>
      <c r="AB9" s="58"/>
      <c r="AC9" s="58"/>
      <c r="AD9" s="58"/>
      <c r="AE9" s="58"/>
    </row>
    <row r="10" spans="1:31" s="59" customFormat="1">
      <c r="A10" s="8"/>
      <c r="B10" s="75"/>
      <c r="C10" s="51"/>
      <c r="D10" s="52"/>
      <c r="E10" s="51"/>
      <c r="F10" s="52"/>
      <c r="G10" s="52"/>
      <c r="H10" s="51"/>
      <c r="I10" s="62"/>
      <c r="J10" s="53"/>
      <c r="K10" s="27"/>
      <c r="L10" s="51"/>
      <c r="M10" s="52"/>
      <c r="N10" s="52"/>
      <c r="O10" s="52"/>
      <c r="P10" s="54"/>
      <c r="Q10" s="10"/>
      <c r="R10" s="11"/>
      <c r="S10" s="10"/>
      <c r="T10" s="44"/>
      <c r="U10" s="31"/>
      <c r="V10" s="42"/>
      <c r="W10" s="55"/>
      <c r="X10" s="56"/>
      <c r="Y10" s="57"/>
      <c r="Z10" s="58"/>
      <c r="AA10" s="58"/>
      <c r="AB10" s="58"/>
      <c r="AC10" s="58"/>
      <c r="AD10" s="58"/>
      <c r="AE10" s="58"/>
    </row>
    <row r="11" spans="1:31" s="59" customFormat="1">
      <c r="A11" s="8" t="s">
        <v>25</v>
      </c>
      <c r="B11" s="75" t="s">
        <v>33</v>
      </c>
      <c r="C11" s="51"/>
      <c r="D11" s="52"/>
      <c r="E11" s="51"/>
      <c r="F11" s="52"/>
      <c r="G11" s="52"/>
      <c r="H11" s="51"/>
      <c r="I11" s="62"/>
      <c r="J11" s="53"/>
      <c r="K11" s="27"/>
      <c r="L11" s="51"/>
      <c r="M11" s="52"/>
      <c r="N11" s="52"/>
      <c r="O11" s="52"/>
      <c r="P11" s="54"/>
      <c r="Q11" s="10"/>
      <c r="R11" s="11"/>
      <c r="S11" s="10"/>
      <c r="T11" s="44"/>
      <c r="U11" s="31"/>
      <c r="V11" s="42"/>
      <c r="W11" s="55"/>
      <c r="X11" s="56"/>
      <c r="Y11" s="57"/>
      <c r="Z11" s="58"/>
      <c r="AA11" s="58"/>
      <c r="AB11" s="58"/>
      <c r="AC11" s="58"/>
      <c r="AD11" s="58"/>
      <c r="AE11" s="58"/>
    </row>
    <row r="12" spans="1:31" s="59" customFormat="1">
      <c r="A12" s="8" t="s">
        <v>34</v>
      </c>
      <c r="B12" s="75" t="s">
        <v>35</v>
      </c>
      <c r="C12" s="51"/>
      <c r="D12" s="52"/>
      <c r="E12" s="51"/>
      <c r="F12" s="52"/>
      <c r="G12" s="52"/>
      <c r="H12" s="51"/>
      <c r="I12" s="62"/>
      <c r="J12" s="53"/>
      <c r="K12" s="27"/>
      <c r="L12" s="51"/>
      <c r="M12" s="52"/>
      <c r="N12" s="52"/>
      <c r="O12" s="52"/>
      <c r="P12" s="54"/>
      <c r="Q12" s="10"/>
      <c r="R12" s="11"/>
      <c r="S12" s="10"/>
      <c r="T12" s="44"/>
      <c r="U12" s="31"/>
      <c r="V12" s="42"/>
      <c r="W12" s="55"/>
      <c r="X12" s="56"/>
      <c r="Y12" s="57"/>
      <c r="Z12" s="58"/>
      <c r="AA12" s="58"/>
      <c r="AB12" s="58"/>
      <c r="AC12" s="58"/>
      <c r="AD12" s="58"/>
      <c r="AE12" s="58"/>
    </row>
    <row r="13" spans="1:31" s="59" customFormat="1">
      <c r="A13" s="8"/>
      <c r="B13" s="75"/>
      <c r="C13" s="51"/>
      <c r="D13" s="52"/>
      <c r="E13" s="51"/>
      <c r="F13" s="52"/>
      <c r="G13" s="52"/>
      <c r="H13" s="51"/>
      <c r="I13" s="62"/>
      <c r="J13" s="53"/>
      <c r="K13" s="27"/>
      <c r="L13" s="51"/>
      <c r="M13" s="52"/>
      <c r="N13" s="52"/>
      <c r="O13" s="52"/>
      <c r="P13" s="54"/>
      <c r="Q13" s="10"/>
      <c r="R13" s="11"/>
      <c r="S13" s="10"/>
      <c r="T13" s="44"/>
      <c r="U13" s="31"/>
      <c r="V13" s="42"/>
      <c r="W13" s="55"/>
      <c r="X13" s="56"/>
      <c r="Y13" s="57"/>
      <c r="Z13" s="58"/>
      <c r="AA13" s="58"/>
      <c r="AB13" s="58"/>
      <c r="AC13" s="58"/>
      <c r="AD13" s="58"/>
      <c r="AE13" s="58"/>
    </row>
    <row r="14" spans="1:31" s="59" customFormat="1">
      <c r="A14" s="8"/>
      <c r="B14" s="75"/>
      <c r="C14" s="51"/>
      <c r="D14" s="52"/>
      <c r="E14" s="51"/>
      <c r="F14" s="52"/>
      <c r="G14" s="52"/>
      <c r="H14" s="51"/>
      <c r="I14" s="62"/>
      <c r="J14" s="53"/>
      <c r="K14" s="27"/>
      <c r="L14" s="51"/>
      <c r="M14" s="52"/>
      <c r="N14" s="52"/>
      <c r="O14" s="52"/>
      <c r="P14" s="54"/>
      <c r="Q14" s="10"/>
      <c r="R14" s="11"/>
      <c r="S14" s="10"/>
      <c r="T14" s="44"/>
      <c r="U14" s="31"/>
      <c r="V14" s="42"/>
      <c r="W14" s="55"/>
      <c r="X14" s="56"/>
      <c r="Y14" s="57"/>
      <c r="Z14" s="58"/>
      <c r="AA14" s="58"/>
      <c r="AB14" s="58"/>
      <c r="AC14" s="58"/>
      <c r="AD14" s="58"/>
      <c r="AE14" s="58"/>
    </row>
    <row r="15" spans="1:31" s="17" customFormat="1">
      <c r="A15" s="79" t="s">
        <v>36</v>
      </c>
      <c r="B15" s="79"/>
      <c r="C15" s="13">
        <f>SUM(C3:C14)</f>
        <v>2867.25</v>
      </c>
      <c r="D15" s="13">
        <f>SUM(D3:D14)</f>
        <v>0</v>
      </c>
      <c r="E15" s="13">
        <f>SUM(E3:E14)</f>
        <v>0</v>
      </c>
      <c r="F15" s="13">
        <f>SUM(F3:F14)</f>
        <v>1403.95</v>
      </c>
      <c r="G15" s="13">
        <f>SUM(G3:G14)</f>
        <v>3465</v>
      </c>
      <c r="H15" s="13">
        <f>SUM(H3:H14)</f>
        <v>0</v>
      </c>
      <c r="I15" s="13">
        <f>SUM(I3:I14)</f>
        <v>7956.2</v>
      </c>
      <c r="J15" s="13">
        <f>SUM(J3:J14)</f>
        <v>500</v>
      </c>
      <c r="K15" s="13">
        <f>SUM(K3:K14)</f>
        <v>8456.2000000000007</v>
      </c>
      <c r="L15" s="13">
        <f>SUM(L3:L14)</f>
        <v>0</v>
      </c>
      <c r="M15" s="13">
        <f>SUM(M3:M14)</f>
        <v>0</v>
      </c>
      <c r="N15" s="13">
        <f>SUM(N3:N14)</f>
        <v>0</v>
      </c>
      <c r="O15" s="13">
        <f>SUM(O3:O14)</f>
        <v>0</v>
      </c>
      <c r="P15" s="13">
        <f>SUM(P3:P14)</f>
        <v>0</v>
      </c>
      <c r="Q15" s="13">
        <f>SUM(Q3:Q14)</f>
        <v>0</v>
      </c>
      <c r="R15" s="13">
        <f>SUM(R3:R14)</f>
        <v>0</v>
      </c>
      <c r="S15" s="13">
        <f>SUM(S3:S14)</f>
        <v>0</v>
      </c>
      <c r="T15" s="13">
        <f>SUM(T3:T14)</f>
        <v>0</v>
      </c>
      <c r="U15" s="13">
        <f>SUM(U3:U14)</f>
        <v>0</v>
      </c>
      <c r="V15" s="13">
        <f>SUM(V3:V14)</f>
        <v>0</v>
      </c>
      <c r="W15" s="36"/>
      <c r="X15" s="40"/>
      <c r="Y15" s="45"/>
      <c r="Z15" s="16"/>
      <c r="AA15" s="16"/>
      <c r="AB15" s="16"/>
      <c r="AC15" s="16"/>
      <c r="AD15" s="16"/>
      <c r="AE15" s="16"/>
    </row>
    <row r="16" spans="1:31">
      <c r="Y16"/>
    </row>
    <row r="17" spans="1:31" ht="15" customHeight="1">
      <c r="A17" s="84" t="s">
        <v>37</v>
      </c>
      <c r="B17" s="84"/>
      <c r="C17" s="77" t="s">
        <v>38</v>
      </c>
      <c r="D17" s="78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31">
      <c r="A18" s="84"/>
      <c r="B18" s="84"/>
      <c r="C18" s="60" t="s">
        <v>39</v>
      </c>
      <c r="D18" s="61">
        <v>33200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31">
      <c r="A19" s="84"/>
      <c r="B19" s="84"/>
      <c r="C19" s="60" t="s">
        <v>3</v>
      </c>
      <c r="D19" s="61">
        <f>V15</f>
        <v>0</v>
      </c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31">
      <c r="A20" s="84"/>
      <c r="B20" s="84"/>
      <c r="C20" s="60" t="s">
        <v>40</v>
      </c>
      <c r="D20" s="61">
        <f>371.4</f>
        <v>371.4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S20" s="15"/>
      <c r="T20" s="15"/>
    </row>
    <row r="21" spans="1:31">
      <c r="A21" s="84"/>
      <c r="B21" s="84"/>
      <c r="C21" s="63" t="s">
        <v>41</v>
      </c>
      <c r="D21" s="64">
        <f>(SUM(D18:D18))-(SUM(D19:D20))</f>
        <v>32828.6</v>
      </c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S21" s="15"/>
      <c r="T21" s="15"/>
    </row>
    <row r="22" spans="1:31">
      <c r="A22" s="84"/>
      <c r="B22" s="84"/>
      <c r="C22" s="66" t="s">
        <v>42</v>
      </c>
      <c r="D22" s="65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S22" s="15"/>
      <c r="T22" s="15"/>
    </row>
    <row r="23" spans="1:31">
      <c r="J23" s="19"/>
      <c r="K23" s="20"/>
      <c r="S23" s="15"/>
      <c r="T23" s="15"/>
    </row>
    <row r="24" spans="1:31" s="21" customFormat="1">
      <c r="C24" s="22"/>
      <c r="D24" s="22"/>
      <c r="E24" s="22"/>
      <c r="F24" s="22"/>
      <c r="G24" s="22"/>
      <c r="H24" s="22"/>
      <c r="I24" s="22"/>
      <c r="J24" s="23"/>
      <c r="K24" s="29"/>
      <c r="L24" s="22"/>
      <c r="M24" s="22"/>
      <c r="N24" s="22"/>
      <c r="O24" s="22"/>
      <c r="P24" s="22"/>
      <c r="Q24" s="22"/>
      <c r="R24" s="22"/>
      <c r="U24" s="24"/>
      <c r="V24" s="24"/>
      <c r="W24" s="37"/>
      <c r="X24" s="38"/>
      <c r="Y24" s="24"/>
      <c r="Z24" s="24"/>
      <c r="AA24" s="24"/>
      <c r="AB24" s="24"/>
      <c r="AC24" s="24"/>
      <c r="AD24" s="24"/>
      <c r="AE24" s="24"/>
    </row>
    <row r="25" spans="1:31">
      <c r="J25" s="15"/>
      <c r="K25" s="15"/>
      <c r="S25" s="15"/>
      <c r="T25" s="15"/>
    </row>
    <row r="26" spans="1:31">
      <c r="A26" s="85" t="s">
        <v>43</v>
      </c>
      <c r="B26" s="85"/>
      <c r="J26" s="15"/>
      <c r="K26" s="15"/>
      <c r="S26" s="15"/>
      <c r="T26" s="15"/>
    </row>
    <row r="28" spans="1:31" s="2" customFormat="1" ht="24.75" customHeight="1">
      <c r="A28" s="81" t="s">
        <v>0</v>
      </c>
      <c r="B28" s="81" t="s">
        <v>1</v>
      </c>
      <c r="C28" s="83" t="s">
        <v>44</v>
      </c>
      <c r="D28" s="83"/>
      <c r="E28" s="83"/>
      <c r="F28" s="83"/>
      <c r="G28" s="83"/>
      <c r="H28" s="83"/>
      <c r="I28" s="83"/>
      <c r="J28" s="83"/>
      <c r="K28" s="83"/>
      <c r="L28" s="80" t="s">
        <v>3</v>
      </c>
      <c r="M28" s="80"/>
      <c r="N28" s="80"/>
      <c r="O28" s="80"/>
      <c r="P28" s="80"/>
      <c r="Q28" s="80"/>
      <c r="R28" s="80"/>
      <c r="S28" s="80"/>
      <c r="T28" s="80"/>
      <c r="U28" s="1"/>
      <c r="V28" s="1"/>
      <c r="W28" s="1"/>
      <c r="X28" s="34"/>
      <c r="Y28" s="1"/>
      <c r="Z28" s="1"/>
      <c r="AA28" s="1"/>
      <c r="AB28" s="1"/>
      <c r="AC28" s="1"/>
      <c r="AD28" s="1"/>
      <c r="AE28" s="1"/>
    </row>
    <row r="29" spans="1:31" s="2" customFormat="1">
      <c r="A29" s="82"/>
      <c r="B29" s="82"/>
      <c r="C29" s="3" t="s">
        <v>4</v>
      </c>
      <c r="D29" s="3" t="s">
        <v>5</v>
      </c>
      <c r="E29" s="3" t="s">
        <v>6</v>
      </c>
      <c r="F29" s="4" t="s">
        <v>7</v>
      </c>
      <c r="G29" s="4" t="s">
        <v>8</v>
      </c>
      <c r="H29" s="4" t="s">
        <v>9</v>
      </c>
      <c r="I29" s="5" t="s">
        <v>10</v>
      </c>
      <c r="J29" s="6" t="s">
        <v>11</v>
      </c>
      <c r="K29" s="7" t="s">
        <v>12</v>
      </c>
      <c r="L29" s="3" t="s">
        <v>4</v>
      </c>
      <c r="M29" s="3" t="s">
        <v>5</v>
      </c>
      <c r="N29" s="3" t="s">
        <v>6</v>
      </c>
      <c r="O29" s="4" t="s">
        <v>7</v>
      </c>
      <c r="P29" s="4" t="s">
        <v>8</v>
      </c>
      <c r="Q29" s="4" t="s">
        <v>9</v>
      </c>
      <c r="R29" s="5" t="s">
        <v>10</v>
      </c>
      <c r="S29" s="6" t="s">
        <v>11</v>
      </c>
      <c r="T29" s="7" t="s">
        <v>15</v>
      </c>
      <c r="U29" s="30" t="s">
        <v>14</v>
      </c>
      <c r="V29" s="41" t="s">
        <v>15</v>
      </c>
      <c r="W29" s="32" t="s">
        <v>45</v>
      </c>
      <c r="X29" s="32" t="s">
        <v>17</v>
      </c>
      <c r="Y29" s="46" t="s">
        <v>18</v>
      </c>
      <c r="Z29" s="1"/>
      <c r="AA29" s="1"/>
      <c r="AB29" s="1"/>
      <c r="AC29" s="1"/>
      <c r="AD29" s="1"/>
      <c r="AE29" s="1"/>
    </row>
    <row r="30" spans="1:31">
      <c r="A30" s="8"/>
      <c r="B30" s="8"/>
      <c r="C30" s="9"/>
      <c r="D30" s="10"/>
      <c r="E30" s="10"/>
      <c r="F30" s="10"/>
      <c r="G30" s="10"/>
      <c r="H30" s="10"/>
      <c r="I30" s="11">
        <f t="shared" ref="I30:I33" si="4">SUM(C30:H30)</f>
        <v>0</v>
      </c>
      <c r="J30" s="25"/>
      <c r="K30" s="27">
        <f t="shared" ref="K30:K37" si="5">SUM(I30+J30)</f>
        <v>0</v>
      </c>
      <c r="L30" s="9"/>
      <c r="M30" s="10"/>
      <c r="N30" s="10"/>
      <c r="O30" s="10"/>
      <c r="P30" s="12"/>
      <c r="Q30" s="10"/>
      <c r="R30" s="11">
        <f t="shared" ref="R30:R37" si="6">SUM(L30:Q30)</f>
        <v>0</v>
      </c>
      <c r="S30" s="10">
        <v>0</v>
      </c>
      <c r="T30" s="67">
        <f t="shared" ref="T30:T37" si="7">R30+S30-U30</f>
        <v>0</v>
      </c>
      <c r="U30" s="70"/>
      <c r="V30" s="69"/>
      <c r="W30" s="2"/>
      <c r="Y30" s="48"/>
    </row>
    <row r="31" spans="1:31">
      <c r="A31" s="8"/>
      <c r="B31" s="8"/>
      <c r="C31" s="9"/>
      <c r="D31" s="10"/>
      <c r="E31" s="10"/>
      <c r="F31" s="10"/>
      <c r="G31" s="10"/>
      <c r="H31" s="10"/>
      <c r="I31" s="11">
        <f t="shared" si="4"/>
        <v>0</v>
      </c>
      <c r="J31" s="25"/>
      <c r="K31" s="27">
        <f t="shared" si="5"/>
        <v>0</v>
      </c>
      <c r="L31" s="9"/>
      <c r="M31" s="10"/>
      <c r="N31" s="10"/>
      <c r="O31" s="10"/>
      <c r="P31" s="10"/>
      <c r="Q31" s="10"/>
      <c r="R31" s="11">
        <f t="shared" si="6"/>
        <v>0</v>
      </c>
      <c r="S31" s="10"/>
      <c r="T31" s="67">
        <f t="shared" si="7"/>
        <v>0</v>
      </c>
      <c r="U31" s="70"/>
      <c r="V31" s="69"/>
      <c r="W31" s="45"/>
      <c r="Y31" s="48"/>
    </row>
    <row r="32" spans="1:31">
      <c r="A32" s="8"/>
      <c r="B32" s="8"/>
      <c r="C32" s="9"/>
      <c r="D32" s="10"/>
      <c r="E32" s="10"/>
      <c r="F32" s="10"/>
      <c r="G32" s="10"/>
      <c r="H32" s="10"/>
      <c r="I32" s="11">
        <f t="shared" si="4"/>
        <v>0</v>
      </c>
      <c r="J32" s="25"/>
      <c r="K32" s="27">
        <f t="shared" si="5"/>
        <v>0</v>
      </c>
      <c r="L32" s="9"/>
      <c r="M32" s="10"/>
      <c r="N32" s="10"/>
      <c r="O32" s="10"/>
      <c r="P32" s="10"/>
      <c r="Q32" s="10"/>
      <c r="R32" s="11">
        <f t="shared" si="6"/>
        <v>0</v>
      </c>
      <c r="S32" s="10">
        <v>500</v>
      </c>
      <c r="T32" s="67">
        <f t="shared" si="7"/>
        <v>500</v>
      </c>
      <c r="U32" s="70"/>
      <c r="V32" s="69"/>
      <c r="W32" s="47"/>
      <c r="Y32" s="48"/>
    </row>
    <row r="33" spans="1:31">
      <c r="A33" s="8"/>
      <c r="B33" s="8"/>
      <c r="C33" s="9"/>
      <c r="D33" s="10"/>
      <c r="E33" s="10"/>
      <c r="F33" s="10"/>
      <c r="G33" s="10"/>
      <c r="H33" s="10"/>
      <c r="I33" s="11">
        <f t="shared" si="4"/>
        <v>0</v>
      </c>
      <c r="J33" s="25"/>
      <c r="K33" s="27">
        <f t="shared" si="5"/>
        <v>0</v>
      </c>
      <c r="L33" s="9"/>
      <c r="M33" s="10"/>
      <c r="N33" s="10"/>
      <c r="O33" s="10"/>
      <c r="P33" s="12"/>
      <c r="Q33" s="10"/>
      <c r="R33" s="11">
        <f t="shared" si="6"/>
        <v>0</v>
      </c>
      <c r="S33" s="10"/>
      <c r="T33" s="67">
        <f t="shared" si="7"/>
        <v>0</v>
      </c>
      <c r="U33" s="70"/>
      <c r="V33" s="69"/>
    </row>
    <row r="34" spans="1:31">
      <c r="A34" s="8"/>
      <c r="B34" s="8"/>
      <c r="C34" s="9"/>
      <c r="D34" s="10"/>
      <c r="E34" s="10"/>
      <c r="F34" s="10"/>
      <c r="G34" s="10"/>
      <c r="H34" s="10"/>
      <c r="I34" s="11">
        <f>SUM(C34:H34)</f>
        <v>0</v>
      </c>
      <c r="J34" s="25"/>
      <c r="K34" s="27">
        <f t="shared" si="5"/>
        <v>0</v>
      </c>
      <c r="L34" s="9"/>
      <c r="M34" s="10"/>
      <c r="N34" s="10"/>
      <c r="O34" s="10"/>
      <c r="P34" s="10"/>
      <c r="Q34" s="10"/>
      <c r="R34" s="11">
        <f t="shared" si="6"/>
        <v>0</v>
      </c>
      <c r="S34" s="10"/>
      <c r="T34" s="67">
        <f t="shared" si="7"/>
        <v>0</v>
      </c>
      <c r="U34" s="70"/>
      <c r="V34" s="69"/>
    </row>
    <row r="35" spans="1:31">
      <c r="A35" s="8"/>
      <c r="B35" s="8"/>
      <c r="C35" s="9"/>
      <c r="D35" s="10"/>
      <c r="E35" s="10"/>
      <c r="F35" s="10"/>
      <c r="G35" s="10"/>
      <c r="H35" s="10"/>
      <c r="I35" s="11">
        <f>SUM(C35:H35)</f>
        <v>0</v>
      </c>
      <c r="J35" s="25"/>
      <c r="K35" s="27">
        <f t="shared" si="5"/>
        <v>0</v>
      </c>
      <c r="L35" s="9"/>
      <c r="M35" s="10"/>
      <c r="N35" s="10"/>
      <c r="O35" s="10"/>
      <c r="P35" s="12"/>
      <c r="Q35" s="10"/>
      <c r="R35" s="11">
        <f t="shared" si="6"/>
        <v>0</v>
      </c>
      <c r="S35" s="10"/>
      <c r="T35" s="67">
        <f t="shared" si="7"/>
        <v>0</v>
      </c>
      <c r="U35" s="70"/>
      <c r="V35" s="69"/>
    </row>
    <row r="36" spans="1:31">
      <c r="A36" s="8"/>
      <c r="B36" s="8"/>
      <c r="C36" s="9"/>
      <c r="D36" s="10"/>
      <c r="E36" s="10"/>
      <c r="F36" s="10"/>
      <c r="G36" s="10"/>
      <c r="H36" s="10"/>
      <c r="I36" s="11">
        <f>SUM(C36:H36)</f>
        <v>0</v>
      </c>
      <c r="J36" s="25"/>
      <c r="K36" s="27">
        <f t="shared" si="5"/>
        <v>0</v>
      </c>
      <c r="L36" s="9"/>
      <c r="M36" s="10"/>
      <c r="N36" s="10"/>
      <c r="O36" s="10"/>
      <c r="P36" s="12"/>
      <c r="Q36" s="10"/>
      <c r="R36" s="11">
        <f t="shared" si="6"/>
        <v>0</v>
      </c>
      <c r="S36" s="10"/>
      <c r="T36" s="67">
        <f t="shared" si="7"/>
        <v>0</v>
      </c>
      <c r="U36" s="70"/>
      <c r="V36" s="69"/>
    </row>
    <row r="37" spans="1:31">
      <c r="A37" s="8"/>
      <c r="B37" s="8"/>
      <c r="C37" s="9"/>
      <c r="D37" s="10"/>
      <c r="E37" s="9"/>
      <c r="F37" s="10"/>
      <c r="G37" s="10"/>
      <c r="H37" s="9"/>
      <c r="I37" s="11">
        <f>SUM(C37:H37)</f>
        <v>0</v>
      </c>
      <c r="J37" s="25"/>
      <c r="K37" s="28">
        <f t="shared" si="5"/>
        <v>0</v>
      </c>
      <c r="L37" s="9"/>
      <c r="M37" s="10"/>
      <c r="N37" s="10"/>
      <c r="O37" s="10"/>
      <c r="P37" s="12"/>
      <c r="Q37" s="10"/>
      <c r="R37" s="11">
        <f t="shared" si="6"/>
        <v>0</v>
      </c>
      <c r="S37" s="10"/>
      <c r="T37" s="67">
        <f t="shared" si="7"/>
        <v>0</v>
      </c>
      <c r="U37" s="70"/>
      <c r="V37" s="69"/>
    </row>
    <row r="38" spans="1:31" s="17" customFormat="1">
      <c r="A38" s="79" t="s">
        <v>36</v>
      </c>
      <c r="B38" s="79"/>
      <c r="C38" s="13">
        <f>SUM(C30:C37)</f>
        <v>0</v>
      </c>
      <c r="D38" s="13">
        <f>SUM(D30:D37)</f>
        <v>0</v>
      </c>
      <c r="E38" s="13">
        <f>SUM(E30:E37)</f>
        <v>0</v>
      </c>
      <c r="F38" s="13">
        <f>SUM(F30:F37)</f>
        <v>0</v>
      </c>
      <c r="G38" s="13">
        <f>SUM(G30:G37)</f>
        <v>0</v>
      </c>
      <c r="H38" s="13">
        <f>SUM(H30:H37)</f>
        <v>0</v>
      </c>
      <c r="I38" s="13">
        <f>SUM(I30:I37)</f>
        <v>0</v>
      </c>
      <c r="J38" s="13">
        <f>SUM(J30:J37)</f>
        <v>0</v>
      </c>
      <c r="K38" s="26">
        <f>SUM(K30:K37)</f>
        <v>0</v>
      </c>
      <c r="L38" s="13">
        <f>SUM(L30:L37)</f>
        <v>0</v>
      </c>
      <c r="M38" s="13">
        <f>SUM(M30:M37)</f>
        <v>0</v>
      </c>
      <c r="N38" s="13">
        <f>SUM(N30:N37)</f>
        <v>0</v>
      </c>
      <c r="O38" s="13">
        <f>SUM(O30:O37)</f>
        <v>0</v>
      </c>
      <c r="P38" s="13">
        <f>SUM(P30:P37)</f>
        <v>0</v>
      </c>
      <c r="Q38" s="13">
        <f>SUM(Q30:Q37)</f>
        <v>0</v>
      </c>
      <c r="R38" s="13">
        <f>SUM(R30:R37)</f>
        <v>0</v>
      </c>
      <c r="S38" s="13">
        <f>SUM(S30:S37)</f>
        <v>500</v>
      </c>
      <c r="T38" s="13">
        <f>SUM(T30:T37)</f>
        <v>500</v>
      </c>
      <c r="U38" s="68">
        <f>SUM(U30:U37)</f>
        <v>0</v>
      </c>
      <c r="V38" s="68">
        <f>SUM(V30:V37)</f>
        <v>0</v>
      </c>
      <c r="W38" s="36"/>
      <c r="X38" s="35"/>
      <c r="Y38" s="16"/>
      <c r="Z38" s="16"/>
      <c r="AA38" s="16"/>
      <c r="AB38" s="16"/>
      <c r="AC38" s="16"/>
      <c r="AD38" s="16"/>
      <c r="AE38" s="16"/>
    </row>
  </sheetData>
  <customSheetViews>
    <customSheetView guid="{F3C33C54-7DBE-433A-87AF-C393B1BED7EA}" scale="90" showPageBreaks="1" showGridLines="0" fitToPage="1" printArea="1" hiddenRows="1" hiddenColumns="1">
      <selection activeCell="AJ6" sqref="AJ6"/>
      <pageMargins left="0" right="0" top="0" bottom="0" header="0" footer="0"/>
      <printOptions horizontalCentered="1" verticalCentered="1"/>
      <pageSetup paperSize="17" fitToHeight="100" orientation="landscape" r:id="rId1"/>
      <headerFooter>
        <oddHeader>&amp;C&amp;14 2019 CIP Application Summary</oddHeader>
        <oddFooter>&amp;RPage &amp;P of &amp;N</oddFooter>
      </headerFooter>
    </customSheetView>
    <customSheetView guid="{90C71F71-E1B4-4D07-AB64-9654F74BF7C1}" scale="90" showPageBreaks="1" showGridLines="0" fitToPage="1" printArea="1">
      <selection activeCell="C11" sqref="C11"/>
      <pageMargins left="0" right="0" top="0" bottom="0" header="0" footer="0"/>
      <printOptions horizontalCentered="1"/>
      <pageSetup paperSize="17" scale="36" orientation="landscape" r:id="rId2"/>
      <headerFooter>
        <oddHeader>&amp;C&amp;14 2019 CIP Application Summary</oddHeader>
        <oddFooter>&amp;RPage &amp;P of &amp;N</oddFooter>
      </headerFooter>
    </customSheetView>
  </customSheetViews>
  <mergeCells count="14">
    <mergeCell ref="B28:B29"/>
    <mergeCell ref="C28:K28"/>
    <mergeCell ref="L28:T28"/>
    <mergeCell ref="A38:B38"/>
    <mergeCell ref="A26:B26"/>
    <mergeCell ref="A28:A29"/>
    <mergeCell ref="E17:Q22"/>
    <mergeCell ref="C17:D17"/>
    <mergeCell ref="A15:B15"/>
    <mergeCell ref="L1:T1"/>
    <mergeCell ref="A1:A2"/>
    <mergeCell ref="B1:B2"/>
    <mergeCell ref="C1:K1"/>
    <mergeCell ref="A17:B22"/>
  </mergeCells>
  <printOptions horizontalCentered="1"/>
  <pageMargins left="0.25" right="0.25" top="0.75" bottom="0.75" header="0.3" footer="0.3"/>
  <pageSetup paperSize="17" scale="50" orientation="landscape" r:id="rId3"/>
  <headerFooter>
    <oddHeader>&amp;C&amp;14 2022 CIP Application Summary</oddHeader>
    <oddFooter>&amp;RPage &amp;P of &amp;N
Current at 11/18/18</oddFooter>
  </headerFooter>
  <colBreaks count="1" manualBreakCount="1">
    <brk id="11" max="30" man="1"/>
  </colBreaks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5E492CF86B6D4D98D72065A5AFB9AA" ma:contentTypeVersion="16" ma:contentTypeDescription="Create a new document." ma:contentTypeScope="" ma:versionID="24a359bdcda5869f77a38db9db4d487f">
  <xsd:schema xmlns:xsd="http://www.w3.org/2001/XMLSchema" xmlns:xs="http://www.w3.org/2001/XMLSchema" xmlns:p="http://schemas.microsoft.com/office/2006/metadata/properties" xmlns:ns1="http://schemas.microsoft.com/sharepoint/v3" xmlns:ns3="95d6b3ad-efa1-40a7-bdf0-a9f5df27c87c" xmlns:ns4="6a9a49cc-1f32-49ab-89ce-1eed086903ec" targetNamespace="http://schemas.microsoft.com/office/2006/metadata/properties" ma:root="true" ma:fieldsID="d775dc87bb0bee3b39bcbed589003c6e" ns1:_="" ns3:_="" ns4:_="">
    <xsd:import namespace="http://schemas.microsoft.com/sharepoint/v3"/>
    <xsd:import namespace="95d6b3ad-efa1-40a7-bdf0-a9f5df27c87c"/>
    <xsd:import namespace="6a9a49cc-1f32-49ab-89ce-1eed086903e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6b3ad-efa1-40a7-bdf0-a9f5df27c8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a49cc-1f32-49ab-89ce-1eed086903e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95d6b3ad-efa1-40a7-bdf0-a9f5df27c87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E4DB0AB-6DCF-4254-AFF1-8212C718F261}"/>
</file>

<file path=customXml/itemProps2.xml><?xml version="1.0" encoding="utf-8"?>
<ds:datastoreItem xmlns:ds="http://schemas.openxmlformats.org/officeDocument/2006/customXml" ds:itemID="{C0BC3A67-FBF3-48CB-8882-C1442799E63D}"/>
</file>

<file path=customXml/itemProps3.xml><?xml version="1.0" encoding="utf-8"?>
<ds:datastoreItem xmlns:ds="http://schemas.openxmlformats.org/officeDocument/2006/customXml" ds:itemID="{D3F852AC-5A8F-4509-97F4-2B03B4BB37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Port Alberni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Tanya Meek</dc:creator>
  <cp:keywords/>
  <dc:description/>
  <cp:lastModifiedBy>Colleen May</cp:lastModifiedBy>
  <cp:revision/>
  <dcterms:created xsi:type="dcterms:W3CDTF">2013-06-05T19:52:49Z</dcterms:created>
  <dcterms:modified xsi:type="dcterms:W3CDTF">2025-04-04T21:43:22Z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0x010100D15E492CF86B6D4D98D72065A5AFB9AA</vt:lpwstr>
  </property>
</Properties>
</file>